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rseu.ru\free$\205\УБиНУ\"/>
    </mc:Choice>
  </mc:AlternateContent>
  <workbookProtection workbookPassword="CF7A" lockStructure="1"/>
  <bookViews>
    <workbookView xWindow="0" yWindow="0" windowWidth="17715" windowHeight="9330"/>
  </bookViews>
  <sheets>
    <sheet name="Диаграмма1" sheetId="4" r:id="rId1"/>
    <sheet name="Диаграмма2" sheetId="3" r:id="rId2"/>
    <sheet name="Диаграмма3" sheetId="7" r:id="rId3"/>
    <sheet name="2019" sheetId="2" state="hidden" r:id="rId4"/>
    <sheet name="2021" sheetId="9" r:id="rId5"/>
  </sheets>
  <definedNames>
    <definedName name="_xlnm.Print_Area" localSheetId="3">'2019'!$A$1:$P$37</definedName>
  </definedNames>
  <calcPr calcId="152511"/>
</workbook>
</file>

<file path=xl/calcChain.xml><?xml version="1.0" encoding="utf-8"?>
<calcChain xmlns="http://schemas.openxmlformats.org/spreadsheetml/2006/main">
  <c r="S18" i="9" l="1"/>
  <c r="R18" i="9"/>
  <c r="T14" i="9"/>
  <c r="T10" i="9"/>
  <c r="I10" i="9"/>
  <c r="I14" i="9"/>
  <c r="E18" i="9"/>
  <c r="F18" i="9"/>
  <c r="G18" i="9"/>
  <c r="H18" i="9"/>
  <c r="Q18" i="9"/>
  <c r="P18" i="9"/>
  <c r="P20" i="9"/>
  <c r="O18" i="9"/>
  <c r="O20" i="9"/>
  <c r="N18" i="9"/>
  <c r="N20" i="9"/>
  <c r="M18" i="9"/>
  <c r="M20" i="9"/>
  <c r="L18" i="9"/>
  <c r="L20" i="9"/>
  <c r="K18" i="9"/>
  <c r="K20" i="9"/>
  <c r="J18" i="9"/>
  <c r="D18" i="9"/>
  <c r="C18" i="9"/>
  <c r="B18" i="9"/>
  <c r="O12" i="2"/>
  <c r="F22" i="2"/>
  <c r="F16" i="2"/>
  <c r="C21" i="2"/>
  <c r="B21" i="2"/>
  <c r="E16" i="2"/>
  <c r="E12" i="2"/>
  <c r="B16" i="2"/>
  <c r="D12" i="2"/>
  <c r="C12" i="2"/>
  <c r="B12" i="2"/>
  <c r="O14" i="2"/>
  <c r="P14" i="2"/>
  <c r="O10" i="2"/>
  <c r="N18" i="2"/>
  <c r="M18" i="2"/>
  <c r="L18" i="2"/>
  <c r="L20" i="2"/>
  <c r="K18" i="2"/>
  <c r="K20" i="2"/>
  <c r="J18" i="2"/>
  <c r="J20" i="2"/>
  <c r="I18" i="2"/>
  <c r="H18" i="2"/>
  <c r="H20" i="2"/>
  <c r="G18" i="2"/>
  <c r="G20" i="2"/>
  <c r="F18" i="2"/>
  <c r="F20" i="2"/>
  <c r="D18" i="2"/>
  <c r="C18" i="2"/>
  <c r="B18" i="2"/>
  <c r="E14" i="2"/>
  <c r="E10" i="2"/>
  <c r="O16" i="2"/>
  <c r="H16" i="2"/>
  <c r="P16" i="2"/>
  <c r="E18" i="2"/>
  <c r="D21" i="2"/>
  <c r="E21" i="2"/>
  <c r="L16" i="2"/>
  <c r="N16" i="2"/>
  <c r="K16" i="2"/>
  <c r="M16" i="2"/>
  <c r="I16" i="2"/>
  <c r="J16" i="2"/>
  <c r="G16" i="2"/>
  <c r="C16" i="2"/>
  <c r="D16" i="2"/>
  <c r="U14" i="9"/>
  <c r="I16" i="9"/>
  <c r="B16" i="9"/>
  <c r="P10" i="2"/>
  <c r="O18" i="2"/>
  <c r="I20" i="2"/>
  <c r="F12" i="2"/>
  <c r="G12" i="2"/>
  <c r="M12" i="2"/>
  <c r="J12" i="2"/>
  <c r="N12" i="2"/>
  <c r="L12" i="2"/>
  <c r="I12" i="2"/>
  <c r="H12" i="2"/>
  <c r="K12" i="2"/>
  <c r="G22" i="2"/>
  <c r="N22" i="2"/>
  <c r="M22" i="2"/>
  <c r="J22" i="2"/>
  <c r="P18" i="2"/>
  <c r="L22" i="2"/>
  <c r="O22" i="2"/>
  <c r="H22" i="2"/>
  <c r="K22" i="2"/>
  <c r="Q9" i="2"/>
  <c r="P12" i="2"/>
  <c r="I22" i="2"/>
  <c r="P20" i="2"/>
  <c r="E20" i="2"/>
  <c r="B20" i="2"/>
  <c r="D20" i="2"/>
  <c r="C20" i="2"/>
  <c r="O20" i="2"/>
  <c r="U16" i="9"/>
  <c r="U10" i="9"/>
  <c r="U12" i="9"/>
  <c r="T18" i="9"/>
  <c r="O22" i="9"/>
  <c r="E16" i="9"/>
  <c r="H16" i="9"/>
  <c r="D16" i="9"/>
  <c r="G16" i="9"/>
  <c r="C16" i="9"/>
  <c r="F16" i="9"/>
  <c r="T16" i="9"/>
  <c r="J20" i="9"/>
  <c r="T12" i="9"/>
  <c r="I12" i="9"/>
  <c r="I18" i="9"/>
  <c r="C21" i="9"/>
  <c r="M22" i="9"/>
  <c r="T22" i="9"/>
  <c r="J22" i="9"/>
  <c r="N22" i="9"/>
  <c r="P22" i="9"/>
  <c r="L22" i="9"/>
  <c r="S22" i="9"/>
  <c r="K22" i="9"/>
  <c r="Q22" i="9"/>
  <c r="R22" i="9"/>
  <c r="V9" i="9"/>
  <c r="B20" i="9"/>
  <c r="B12" i="9"/>
  <c r="F12" i="9"/>
  <c r="C12" i="9"/>
  <c r="G12" i="9"/>
  <c r="D12" i="9"/>
  <c r="H12" i="9"/>
  <c r="E12" i="9"/>
  <c r="J12" i="9"/>
  <c r="N12" i="9"/>
  <c r="R12" i="9"/>
  <c r="P12" i="9"/>
  <c r="Q12" i="9"/>
  <c r="K12" i="9"/>
  <c r="O12" i="9"/>
  <c r="S12" i="9"/>
  <c r="L12" i="9"/>
  <c r="M12" i="9"/>
  <c r="S16" i="9"/>
  <c r="P16" i="9"/>
  <c r="N16" i="9"/>
  <c r="M16" i="9"/>
  <c r="R16" i="9"/>
  <c r="L16" i="9"/>
  <c r="J16" i="9"/>
  <c r="Q16" i="9"/>
  <c r="O16" i="9"/>
  <c r="K16" i="9"/>
  <c r="I21" i="9"/>
  <c r="B21" i="9"/>
  <c r="G21" i="9"/>
  <c r="H21" i="9"/>
  <c r="U18" i="9"/>
  <c r="U20" i="9"/>
  <c r="D21" i="9"/>
  <c r="E21" i="9"/>
  <c r="F21" i="9"/>
  <c r="D20" i="9"/>
  <c r="I20" i="9"/>
  <c r="T20" i="9"/>
  <c r="C20" i="9"/>
</calcChain>
</file>

<file path=xl/sharedStrings.xml><?xml version="1.0" encoding="utf-8"?>
<sst xmlns="http://schemas.openxmlformats.org/spreadsheetml/2006/main" count="89" uniqueCount="42">
  <si>
    <t>СПРАВКА</t>
  </si>
  <si>
    <t>ВСЕГО доходов</t>
  </si>
  <si>
    <t>Уд.вес в общем объеме доходов</t>
  </si>
  <si>
    <t>ДОХОДЫ ПО ДЕЯТЕЛЬНОСТИ, ПРИНОСЯЩЕЙ ДОХОД</t>
  </si>
  <si>
    <t>Субсидии на выполнение государственного задания по образовательным услугам</t>
  </si>
  <si>
    <t>ИТОГО доходов</t>
  </si>
  <si>
    <t xml:space="preserve">ИТОГО                                                    по деятельности, приносящей доход </t>
  </si>
  <si>
    <t>СУБСИДИИ</t>
  </si>
  <si>
    <t>Филиалы</t>
  </si>
  <si>
    <t>Итого</t>
  </si>
  <si>
    <t>тыс.руб.</t>
  </si>
  <si>
    <t>Уд.вес отдельных субсидий в общем объеме субсидий</t>
  </si>
  <si>
    <t>Уд.вес отдельных доходов в общем объеме доходов от приносящей доход деятельности</t>
  </si>
  <si>
    <t xml:space="preserve"> - </t>
  </si>
  <si>
    <t>ИТОГО по субсидиям</t>
  </si>
  <si>
    <t>Университет</t>
  </si>
  <si>
    <t>о доходах ФГБОУ ВО &lt;&lt;РГЭУ (РИНХ)&gt;&gt;</t>
  </si>
  <si>
    <t>Субсидии на иные цели (стипендия)</t>
  </si>
  <si>
    <t>Субсидии на выполнение государственного задания по науке</t>
  </si>
  <si>
    <t>РИД+ конференции</t>
  </si>
  <si>
    <t>Прочие+ внереализационный доход</t>
  </si>
  <si>
    <t>за 2019 год</t>
  </si>
  <si>
    <t>Грант Росмолодежь, Минпросвещения</t>
  </si>
  <si>
    <t>Программы высшего образования</t>
  </si>
  <si>
    <t>Программы среднего профессионального образования</t>
  </si>
  <si>
    <t>Программы дополнительного образования</t>
  </si>
  <si>
    <t>Программы довузовской подготовки</t>
  </si>
  <si>
    <t>Научно-исследовательские работы (в том числе гранты)</t>
  </si>
  <si>
    <t xml:space="preserve"> Добровольные пожертвования</t>
  </si>
  <si>
    <t>Прочие</t>
  </si>
  <si>
    <t xml:space="preserve"> Субсидии в целях выплаты студентам, аспирантам и докторантам стипендии Президента</t>
  </si>
  <si>
    <t>Добровольные пожертвования и целевые программы</t>
  </si>
  <si>
    <t xml:space="preserve">Консультационные услуги  </t>
  </si>
  <si>
    <t>за 2021 год</t>
  </si>
  <si>
    <t xml:space="preserve"> Субсидии на осуществление мероприятий по кап. ремонту объектов недвижимости</t>
  </si>
  <si>
    <t>Иные субсидии в целях содержания имущества</t>
  </si>
  <si>
    <t xml:space="preserve"> Субсидии в целях выплаты ежемесячного вознаграждения за классное руководство</t>
  </si>
  <si>
    <t>РИД (для ВПО-2 - прочие)</t>
  </si>
  <si>
    <t>Субсидии в целях оказания  доп. гос. поддержки, в т ч  для развития фгу</t>
  </si>
  <si>
    <t>Научно-исследовательские работы (в т.ч. РФФИ, х/д, Эразмус, МОН)</t>
  </si>
  <si>
    <t>Услуги по организационному обеспечению квалификационного экзамена, конференции, Росмолодежь</t>
  </si>
  <si>
    <t xml:space="preserve">Внереализационный доход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</si>
</sst>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5" formatCode="0.0%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10" fontId="5" fillId="0" borderId="12" xfId="0" applyNumberFormat="1" applyFont="1" applyFill="1" applyBorder="1" applyAlignment="1">
      <alignment horizontal="right" vertical="center"/>
    </xf>
    <xf numFmtId="10" fontId="5" fillId="0" borderId="13" xfId="0" applyNumberFormat="1" applyFont="1" applyFill="1" applyBorder="1" applyAlignment="1">
      <alignment horizontal="right" vertical="center"/>
    </xf>
    <xf numFmtId="10" fontId="4" fillId="0" borderId="14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distributed"/>
    </xf>
    <xf numFmtId="10" fontId="6" fillId="0" borderId="14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distributed"/>
    </xf>
    <xf numFmtId="0" fontId="1" fillId="0" borderId="16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10" fontId="5" fillId="0" borderId="16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/>
    </xf>
    <xf numFmtId="4" fontId="6" fillId="2" borderId="20" xfId="0" applyNumberFormat="1" applyFont="1" applyFill="1" applyBorder="1" applyAlignment="1">
      <alignment horizontal="right"/>
    </xf>
    <xf numFmtId="173" fontId="4" fillId="0" borderId="21" xfId="0" applyNumberFormat="1" applyFont="1" applyFill="1" applyBorder="1" applyAlignment="1">
      <alignment horizontal="right"/>
    </xf>
    <xf numFmtId="173" fontId="4" fillId="0" borderId="8" xfId="0" applyNumberFormat="1" applyFont="1" applyFill="1" applyBorder="1" applyAlignment="1">
      <alignment horizontal="right"/>
    </xf>
    <xf numFmtId="173" fontId="4" fillId="2" borderId="8" xfId="0" applyNumberFormat="1" applyFont="1" applyFill="1" applyBorder="1" applyAlignment="1">
      <alignment horizontal="right"/>
    </xf>
    <xf numFmtId="173" fontId="4" fillId="2" borderId="22" xfId="0" applyNumberFormat="1" applyFont="1" applyFill="1" applyBorder="1" applyAlignment="1">
      <alignment horizontal="right"/>
    </xf>
    <xf numFmtId="173" fontId="6" fillId="2" borderId="22" xfId="0" applyNumberFormat="1" applyFont="1" applyFill="1" applyBorder="1" applyAlignment="1">
      <alignment horizontal="right"/>
    </xf>
    <xf numFmtId="173" fontId="5" fillId="0" borderId="21" xfId="0" applyNumberFormat="1" applyFont="1" applyFill="1" applyBorder="1" applyAlignment="1">
      <alignment horizontal="right"/>
    </xf>
    <xf numFmtId="173" fontId="5" fillId="0" borderId="7" xfId="0" applyNumberFormat="1" applyFont="1" applyFill="1" applyBorder="1" applyAlignment="1">
      <alignment horizontal="right"/>
    </xf>
    <xf numFmtId="173" fontId="4" fillId="2" borderId="7" xfId="0" applyNumberFormat="1" applyFont="1" applyFill="1" applyBorder="1" applyAlignment="1">
      <alignment horizontal="right"/>
    </xf>
    <xf numFmtId="173" fontId="5" fillId="0" borderId="8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173" fontId="4" fillId="0" borderId="23" xfId="0" applyNumberFormat="1" applyFont="1" applyFill="1" applyBorder="1" applyAlignment="1">
      <alignment horizontal="right"/>
    </xf>
    <xf numFmtId="173" fontId="4" fillId="0" borderId="7" xfId="0" applyNumberFormat="1" applyFont="1" applyFill="1" applyBorder="1" applyAlignment="1">
      <alignment horizontal="right"/>
    </xf>
    <xf numFmtId="173" fontId="4" fillId="2" borderId="22" xfId="0" applyNumberFormat="1" applyFont="1" applyFill="1" applyBorder="1" applyAlignment="1">
      <alignment horizontal="right" vertical="center"/>
    </xf>
    <xf numFmtId="4" fontId="4" fillId="2" borderId="24" xfId="0" applyNumberFormat="1" applyFont="1" applyFill="1" applyBorder="1" applyAlignment="1">
      <alignment horizontal="right"/>
    </xf>
    <xf numFmtId="4" fontId="6" fillId="2" borderId="22" xfId="0" applyNumberFormat="1" applyFont="1" applyFill="1" applyBorder="1" applyAlignment="1">
      <alignment horizontal="right"/>
    </xf>
    <xf numFmtId="10" fontId="4" fillId="2" borderId="13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10" fontId="6" fillId="2" borderId="26" xfId="0" applyNumberFormat="1" applyFont="1" applyFill="1" applyBorder="1" applyAlignment="1">
      <alignment horizontal="right" vertical="center"/>
    </xf>
    <xf numFmtId="10" fontId="6" fillId="2" borderId="27" xfId="0" applyNumberFormat="1" applyFont="1" applyFill="1" applyBorder="1" applyAlignment="1">
      <alignment horizontal="right" vertical="center"/>
    </xf>
    <xf numFmtId="175" fontId="5" fillId="2" borderId="28" xfId="0" applyNumberFormat="1" applyFont="1" applyFill="1" applyBorder="1" applyAlignment="1">
      <alignment horizontal="right" vertical="center"/>
    </xf>
    <xf numFmtId="175" fontId="7" fillId="2" borderId="14" xfId="0" applyNumberFormat="1" applyFont="1" applyFill="1" applyBorder="1" applyAlignment="1">
      <alignment horizontal="right" vertical="center"/>
    </xf>
    <xf numFmtId="175" fontId="4" fillId="2" borderId="29" xfId="0" applyNumberFormat="1" applyFont="1" applyFill="1" applyBorder="1" applyAlignment="1">
      <alignment horizontal="right" vertical="center"/>
    </xf>
    <xf numFmtId="175" fontId="5" fillId="2" borderId="29" xfId="0" applyNumberFormat="1" applyFont="1" applyFill="1" applyBorder="1" applyAlignment="1">
      <alignment horizontal="right" vertical="center"/>
    </xf>
    <xf numFmtId="175" fontId="5" fillId="2" borderId="15" xfId="0" applyNumberFormat="1" applyFont="1" applyFill="1" applyBorder="1" applyAlignment="1">
      <alignment horizontal="right" vertical="center"/>
    </xf>
    <xf numFmtId="175" fontId="4" fillId="2" borderId="15" xfId="0" applyNumberFormat="1" applyFont="1" applyFill="1" applyBorder="1" applyAlignment="1">
      <alignment horizontal="right" vertical="center"/>
    </xf>
    <xf numFmtId="10" fontId="5" fillId="0" borderId="18" xfId="0" applyNumberFormat="1" applyFont="1" applyFill="1" applyBorder="1" applyAlignment="1">
      <alignment horizontal="right" vertical="center"/>
    </xf>
    <xf numFmtId="10" fontId="5" fillId="0" borderId="17" xfId="0" applyNumberFormat="1" applyFont="1" applyFill="1" applyBorder="1" applyAlignment="1">
      <alignment horizontal="right" vertical="center"/>
    </xf>
    <xf numFmtId="10" fontId="5" fillId="0" borderId="30" xfId="0" applyNumberFormat="1" applyFont="1" applyFill="1" applyBorder="1" applyAlignment="1">
      <alignment horizontal="right" vertical="center"/>
    </xf>
    <xf numFmtId="10" fontId="5" fillId="0" borderId="29" xfId="0" applyNumberFormat="1" applyFont="1" applyFill="1" applyBorder="1" applyAlignment="1">
      <alignment horizontal="right" vertical="center"/>
    </xf>
    <xf numFmtId="10" fontId="5" fillId="0" borderId="31" xfId="0" applyNumberFormat="1" applyFont="1" applyFill="1" applyBorder="1" applyAlignment="1">
      <alignment horizontal="right" vertical="center"/>
    </xf>
    <xf numFmtId="10" fontId="5" fillId="0" borderId="15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/>
    </xf>
    <xf numFmtId="10" fontId="5" fillId="0" borderId="3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90" wrapText="1"/>
    </xf>
    <xf numFmtId="10" fontId="5" fillId="2" borderId="28" xfId="0" applyNumberFormat="1" applyFont="1" applyFill="1" applyBorder="1" applyAlignment="1">
      <alignment horizontal="right" vertical="center"/>
    </xf>
    <xf numFmtId="10" fontId="5" fillId="2" borderId="17" xfId="0" applyNumberFormat="1" applyFont="1" applyFill="1" applyBorder="1" applyAlignment="1">
      <alignment horizontal="right" vertical="center"/>
    </xf>
    <xf numFmtId="10" fontId="5" fillId="2" borderId="8" xfId="0" applyNumberFormat="1" applyFont="1" applyFill="1" applyBorder="1" applyAlignment="1">
      <alignment horizontal="right" vertical="center"/>
    </xf>
    <xf numFmtId="173" fontId="4" fillId="2" borderId="23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173" fontId="4" fillId="2" borderId="6" xfId="0" applyNumberFormat="1" applyFont="1" applyFill="1" applyBorder="1" applyAlignment="1">
      <alignment vertical="center"/>
    </xf>
    <xf numFmtId="173" fontId="4" fillId="2" borderId="21" xfId="0" applyNumberFormat="1" applyFont="1" applyFill="1" applyBorder="1" applyAlignment="1">
      <alignment horizontal="right"/>
    </xf>
    <xf numFmtId="173" fontId="4" fillId="2" borderId="8" xfId="0" applyNumberFormat="1" applyFont="1" applyFill="1" applyBorder="1" applyAlignment="1">
      <alignment vertical="center"/>
    </xf>
    <xf numFmtId="4" fontId="5" fillId="2" borderId="34" xfId="0" applyNumberFormat="1" applyFont="1" applyFill="1" applyBorder="1" applyAlignment="1">
      <alignment horizontal="right"/>
    </xf>
    <xf numFmtId="4" fontId="5" fillId="2" borderId="25" xfId="0" applyNumberFormat="1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 horizontal="right"/>
    </xf>
    <xf numFmtId="173" fontId="4" fillId="2" borderId="35" xfId="0" applyNumberFormat="1" applyFont="1" applyFill="1" applyBorder="1" applyAlignment="1">
      <alignment vertical="center"/>
    </xf>
    <xf numFmtId="4" fontId="5" fillId="0" borderId="36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/>
    </xf>
    <xf numFmtId="173" fontId="4" fillId="2" borderId="36" xfId="0" applyNumberFormat="1" applyFont="1" applyFill="1" applyBorder="1" applyAlignment="1">
      <alignment vertical="center"/>
    </xf>
    <xf numFmtId="173" fontId="4" fillId="2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distributed"/>
    </xf>
    <xf numFmtId="0" fontId="4" fillId="2" borderId="38" xfId="0" applyFont="1" applyFill="1" applyBorder="1" applyAlignment="1">
      <alignment horizontal="center" vertical="distributed"/>
    </xf>
    <xf numFmtId="0" fontId="4" fillId="2" borderId="39" xfId="0" applyFont="1" applyFill="1" applyBorder="1" applyAlignment="1">
      <alignment horizontal="center" vertical="distributed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4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Состав отдельных видов доходов от приносящей доход деятельности ФГБОУ ВО &lt;&lt;РГЭУ (РИНХ)&gt;&gt; за 2021 год</a:t>
            </a:r>
          </a:p>
        </c:rich>
      </c:tx>
      <c:layout>
        <c:manualLayout>
          <c:xMode val="edge"/>
          <c:yMode val="edge"/>
          <c:x val="1.0604453870625663E-2"/>
          <c:y val="3.31588587397798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97357946587286"/>
          <c:y val="0.32635308674378061"/>
          <c:w val="0.31707333491088474"/>
          <c:h val="0.521815898055563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1"/>
              <c:layout>
                <c:manualLayout>
                  <c:x val="4.4854557549341326E-2"/>
                  <c:y val="-2.84318386903207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076560816960343E-2"/>
                  <c:y val="-7.91663345746703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820333831547834E-2"/>
                  <c:y val="-8.8622519307388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0019511081793464E-2"/>
                  <c:y val="-2.34219675420154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190704820434028E-2"/>
                  <c:y val="-7.85234044697292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769655118666901E-2"/>
                  <c:y val="2.09112604379949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4385595755991795E-2"/>
                  <c:y val="6.49264129941872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685968999368081E-2"/>
                  <c:y val="7.95250855423176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17542160358268E-3"/>
                  <c:y val="0.10382689074860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'2021'!$J$7:$S$7</c:f>
              <c:strCache>
                <c:ptCount val="10"/>
                <c:pt idx="0">
                  <c:v>Программы высшего образования</c:v>
                </c:pt>
                <c:pt idx="1">
                  <c:v>Программы среднего профессионального образования</c:v>
                </c:pt>
                <c:pt idx="2">
                  <c:v>Программы дополнительного образования</c:v>
                </c:pt>
                <c:pt idx="3">
                  <c:v>Научно-исследовательские работы (в т.ч. РФФИ, х/д, Эразмус, МОН)</c:v>
                </c:pt>
                <c:pt idx="4">
                  <c:v>РИД (для ВПО-2 - прочие)</c:v>
                </c:pt>
                <c:pt idx="5">
                  <c:v>Консультационные услуги  </c:v>
                </c:pt>
                <c:pt idx="6">
                  <c:v>Услуги по организационному обеспечению квалификационного экзамена, конференции, Росмолодежь</c:v>
                </c:pt>
                <c:pt idx="7">
                  <c:v>Добровольные пожертвования и целевые программы</c:v>
                </c:pt>
                <c:pt idx="8">
                  <c:v>Прочие</c:v>
                </c:pt>
                <c:pt idx="9">
                  <c:v>Внереализационный доход </c:v>
                </c:pt>
              </c:strCache>
            </c:strRef>
          </c:cat>
          <c:val>
            <c:numRef>
              <c:f>'2021'!$J$22:$S$22</c:f>
              <c:numCache>
                <c:formatCode>0.00%</c:formatCode>
                <c:ptCount val="10"/>
                <c:pt idx="0">
                  <c:v>0.77241847215649839</c:v>
                </c:pt>
                <c:pt idx="1">
                  <c:v>0.12642844394066036</c:v>
                </c:pt>
                <c:pt idx="2">
                  <c:v>1.2817108950628289E-2</c:v>
                </c:pt>
                <c:pt idx="3">
                  <c:v>4.0990477970487577E-2</c:v>
                </c:pt>
                <c:pt idx="4">
                  <c:v>5.6751375345935097E-4</c:v>
                </c:pt>
                <c:pt idx="5">
                  <c:v>4.1333918376956065E-5</c:v>
                </c:pt>
                <c:pt idx="6">
                  <c:v>6.1343507467677008E-3</c:v>
                </c:pt>
                <c:pt idx="7">
                  <c:v>2.0985712746671033E-3</c:v>
                </c:pt>
                <c:pt idx="8">
                  <c:v>3.4269885516396363E-2</c:v>
                </c:pt>
                <c:pt idx="9">
                  <c:v>4.233841772057911E-3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3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89959168677615"/>
          <c:y val="0.14659699012443589"/>
          <c:w val="0.32767784726803106"/>
          <c:h val="0.84002454729130083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 b="0" i="0" u="none" strike="noStrike" kern="1200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Состав отдельных видов субсидий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ФГБОУ ВО &lt;&lt;РГЭУ (РИНХ)&gt;&gt; за 2021 год</a:t>
            </a:r>
          </a:p>
        </c:rich>
      </c:tx>
      <c:layout>
        <c:manualLayout>
          <c:xMode val="edge"/>
          <c:yMode val="edge"/>
          <c:x val="0.24498017187103949"/>
          <c:y val="2.98507514146938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82077505435158"/>
          <c:y val="0.45335820895522388"/>
          <c:w val="0.42971943727963585"/>
          <c:h val="0.2369402985074626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0.13713379285533234"/>
                  <c:y val="9.99825021872265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287806313930384E-2"/>
                  <c:y val="6.94238816677199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827597484893826E-2"/>
                  <c:y val="-3.10121213156381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854678211952513E-2"/>
                  <c:y val="-6.00404259812351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4078870982248714E-2"/>
                  <c:y val="-7.8929634880238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74933156719896"/>
                  <c:y val="-2.031608117950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'2021'!$B$7:$H$7</c:f>
              <c:strCache>
                <c:ptCount val="7"/>
                <c:pt idx="0">
                  <c:v>Субсидии на выполнение государственного задания по образовательным услугам</c:v>
                </c:pt>
                <c:pt idx="1">
                  <c:v>Субсидии на иные цели (стипендия)</c:v>
                </c:pt>
                <c:pt idx="2">
                  <c:v> Субсидии в целях выплаты студентам, аспирантам и докторантам стипендии Президента</c:v>
                </c:pt>
                <c:pt idx="3">
                  <c:v> Субсидии на осуществление мероприятий по кап. ремонту объектов недвижимости</c:v>
                </c:pt>
                <c:pt idx="4">
                  <c:v>Иные субсидии в целях содержания имущества</c:v>
                </c:pt>
                <c:pt idx="5">
                  <c:v> Субсидии в целях выплаты ежемесячного вознаграждения за классное руководство</c:v>
                </c:pt>
                <c:pt idx="6">
                  <c:v>Субсидии в целях оказания  доп. гос. поддержки, в т ч  для развития фгу</c:v>
                </c:pt>
              </c:strCache>
            </c:strRef>
          </c:cat>
          <c:val>
            <c:numRef>
              <c:f>'2021'!$B$21:$H$21</c:f>
              <c:numCache>
                <c:formatCode>0.00%</c:formatCode>
                <c:ptCount val="7"/>
                <c:pt idx="0">
                  <c:v>0.57658248424329028</c:v>
                </c:pt>
                <c:pt idx="1">
                  <c:v>0.18377962671148876</c:v>
                </c:pt>
                <c:pt idx="2">
                  <c:v>9.471018157159555E-4</c:v>
                </c:pt>
                <c:pt idx="3">
                  <c:v>0.20670897398599047</c:v>
                </c:pt>
                <c:pt idx="4">
                  <c:v>2.2188076916460024E-4</c:v>
                </c:pt>
                <c:pt idx="5">
                  <c:v>0</c:v>
                </c:pt>
                <c:pt idx="6">
                  <c:v>3.1759932474350064E-2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136033229491173"/>
          <c:y val="0.12863099009175577"/>
          <c:w val="0.97092419522326057"/>
          <c:h val="0.810832611440811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Структура доходов по источникам финансирования 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ФГБОУ ВО &lt;&lt;РГЭУ (РИНХ)&gt;&gt; за 2021 год</a:t>
            </a:r>
          </a:p>
        </c:rich>
      </c:tx>
      <c:layout>
        <c:manualLayout>
          <c:xMode val="edge"/>
          <c:yMode val="edge"/>
          <c:x val="0.19252903731861101"/>
          <c:y val="2.9684601113172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16257262843"/>
          <c:y val="0.29313543599257885"/>
          <c:w val="0.4224143857960469"/>
          <c:h val="0.5454545454545454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('2021'!$I$7,'2021'!$T$7)</c:f>
              <c:strCache>
                <c:ptCount val="2"/>
                <c:pt idx="0">
                  <c:v>ИТОГО по субсидиям</c:v>
                </c:pt>
                <c:pt idx="1">
                  <c:v>ИТОГО                                                    по деятельности, приносящей доход </c:v>
                </c:pt>
              </c:strCache>
            </c:strRef>
          </c:cat>
          <c:val>
            <c:numRef>
              <c:f>('2021'!$I$18,'2021'!$T$18)</c:f>
              <c:numCache>
                <c:formatCode>#\ ##0.0</c:formatCode>
                <c:ptCount val="2"/>
                <c:pt idx="0">
                  <c:v>519648.45999999996</c:v>
                </c:pt>
                <c:pt idx="1">
                  <c:v>1057243.1000000001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229975563399401"/>
          <c:y val="0.45640074211502785"/>
          <c:w val="0.98994388632455421"/>
          <c:h val="0.679035250463821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447675</xdr:colOff>
      <xdr:row>32</xdr:row>
      <xdr:rowOff>114300</xdr:rowOff>
    </xdr:to>
    <xdr:graphicFrame macro="">
      <xdr:nvGraphicFramePr>
        <xdr:cNvPr id="2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10</xdr:col>
      <xdr:colOff>171450</xdr:colOff>
      <xdr:row>36</xdr:row>
      <xdr:rowOff>85725</xdr:rowOff>
    </xdr:to>
    <xdr:graphicFrame macro="">
      <xdr:nvGraphicFramePr>
        <xdr:cNvPr id="31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10</xdr:col>
      <xdr:colOff>600075</xdr:colOff>
      <xdr:row>32</xdr:row>
      <xdr:rowOff>0</xdr:rowOff>
    </xdr:to>
    <xdr:graphicFrame macro="">
      <xdr:nvGraphicFramePr>
        <xdr:cNvPr id="4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35" sqref="H35"/>
    </sheetView>
  </sheetViews>
  <sheetFormatPr defaultRowHeight="12.75" x14ac:dyDescent="0.2"/>
  <sheetData/>
  <sheetProtection password="CF7A" sheet="1"/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2.75" x14ac:dyDescent="0.2"/>
  <sheetData/>
  <sheetProtection password="CF7A" sheet="1"/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2.75" x14ac:dyDescent="0.2"/>
  <sheetData/>
  <sheetProtection password="CF7A" sheet="1"/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2" zoomScale="75" zoomScaleNormal="70" workbookViewId="0">
      <selection sqref="A1:IV65536"/>
    </sheetView>
  </sheetViews>
  <sheetFormatPr defaultRowHeight="12.75" x14ac:dyDescent="0.2"/>
  <cols>
    <col min="1" max="1" width="14" customWidth="1"/>
    <col min="2" max="2" width="14.7109375" customWidth="1"/>
    <col min="3" max="3" width="11" customWidth="1"/>
    <col min="4" max="4" width="14" customWidth="1"/>
    <col min="5" max="5" width="10.85546875" customWidth="1"/>
    <col min="6" max="6" width="10.28515625" bestFit="1" customWidth="1"/>
    <col min="7" max="10" width="10.28515625" customWidth="1"/>
    <col min="11" max="11" width="9.28515625" bestFit="1" customWidth="1"/>
    <col min="12" max="12" width="9.28515625" customWidth="1"/>
    <col min="13" max="13" width="9.28515625" bestFit="1" customWidth="1"/>
    <col min="14" max="14" width="9.28515625" customWidth="1"/>
    <col min="15" max="15" width="10.7109375" customWidth="1"/>
    <col min="16" max="16" width="12.42578125" customWidth="1"/>
    <col min="17" max="17" width="12.42578125" hidden="1" customWidth="1"/>
  </cols>
  <sheetData>
    <row r="1" spans="1:17" x14ac:dyDescent="0.2">
      <c r="O1" s="98"/>
      <c r="P1" s="98"/>
      <c r="Q1" s="2"/>
    </row>
    <row r="2" spans="1:17" ht="15.75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"/>
    </row>
    <row r="3" spans="1:17" ht="15.75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"/>
    </row>
    <row r="4" spans="1:17" ht="15.75" x14ac:dyDescent="0.25">
      <c r="A4" s="99" t="s">
        <v>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3"/>
    </row>
    <row r="5" spans="1:17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  <c r="P5" s="4" t="s">
        <v>10</v>
      </c>
      <c r="Q5" s="6"/>
    </row>
    <row r="6" spans="1:17" ht="12.75" customHeight="1" x14ac:dyDescent="0.2">
      <c r="A6" s="109">
        <v>2019</v>
      </c>
      <c r="B6" s="100" t="s">
        <v>7</v>
      </c>
      <c r="C6" s="101"/>
      <c r="D6" s="101"/>
      <c r="E6" s="102"/>
      <c r="F6" s="100" t="s">
        <v>3</v>
      </c>
      <c r="G6" s="101"/>
      <c r="H6" s="101"/>
      <c r="I6" s="101"/>
      <c r="J6" s="101"/>
      <c r="K6" s="101"/>
      <c r="L6" s="101"/>
      <c r="M6" s="101"/>
      <c r="N6" s="101"/>
      <c r="O6" s="102"/>
      <c r="P6" s="116" t="s">
        <v>1</v>
      </c>
      <c r="Q6" s="114" t="s">
        <v>5</v>
      </c>
    </row>
    <row r="7" spans="1:17" ht="119.25" customHeight="1" x14ac:dyDescent="0.2">
      <c r="A7" s="110"/>
      <c r="B7" s="7" t="s">
        <v>4</v>
      </c>
      <c r="C7" s="7" t="s">
        <v>17</v>
      </c>
      <c r="D7" s="7" t="s">
        <v>18</v>
      </c>
      <c r="E7" s="33" t="s">
        <v>14</v>
      </c>
      <c r="F7" s="31" t="s">
        <v>23</v>
      </c>
      <c r="G7" s="31" t="s">
        <v>24</v>
      </c>
      <c r="H7" s="31" t="s">
        <v>25</v>
      </c>
      <c r="I7" s="31" t="s">
        <v>26</v>
      </c>
      <c r="J7" s="31" t="s">
        <v>27</v>
      </c>
      <c r="K7" s="30" t="s">
        <v>19</v>
      </c>
      <c r="L7" s="30" t="s">
        <v>22</v>
      </c>
      <c r="M7" s="30" t="s">
        <v>28</v>
      </c>
      <c r="N7" s="72" t="s">
        <v>20</v>
      </c>
      <c r="O7" s="32" t="s">
        <v>6</v>
      </c>
      <c r="P7" s="117"/>
      <c r="Q7" s="115"/>
    </row>
    <row r="8" spans="1:17" ht="12.75" customHeight="1" thickBot="1" x14ac:dyDescent="0.25">
      <c r="A8" s="8">
        <v>1</v>
      </c>
      <c r="B8" s="24">
        <v>2</v>
      </c>
      <c r="C8" s="26">
        <v>3</v>
      </c>
      <c r="D8" s="25">
        <v>4</v>
      </c>
      <c r="E8" s="27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9">
        <v>11</v>
      </c>
      <c r="L8" s="29">
        <v>12</v>
      </c>
      <c r="M8" s="29">
        <v>13</v>
      </c>
      <c r="N8" s="29">
        <v>14</v>
      </c>
      <c r="O8" s="20">
        <v>15</v>
      </c>
      <c r="P8" s="23">
        <v>16</v>
      </c>
      <c r="Q8" s="9">
        <v>16</v>
      </c>
    </row>
    <row r="9" spans="1:17" ht="12.75" customHeight="1" x14ac:dyDescent="0.2">
      <c r="A9" s="106" t="s">
        <v>15</v>
      </c>
      <c r="B9" s="10"/>
      <c r="C9" s="11"/>
      <c r="D9" s="11"/>
      <c r="E9" s="35"/>
      <c r="F9" s="11"/>
      <c r="G9" s="11"/>
      <c r="H9" s="11"/>
      <c r="I9" s="11"/>
      <c r="J9" s="11"/>
      <c r="K9" s="11"/>
      <c r="L9" s="11"/>
      <c r="M9" s="70"/>
      <c r="N9" s="11"/>
      <c r="O9" s="36"/>
      <c r="P9" s="37"/>
      <c r="Q9" s="111">
        <f>P10+P14</f>
        <v>1430553.2</v>
      </c>
    </row>
    <row r="10" spans="1:17" ht="12.75" customHeight="1" x14ac:dyDescent="0.2">
      <c r="A10" s="107"/>
      <c r="B10" s="38">
        <v>209201.5</v>
      </c>
      <c r="C10" s="39">
        <v>56663</v>
      </c>
      <c r="D10" s="39">
        <v>5140.8</v>
      </c>
      <c r="E10" s="40">
        <f>SUM(B10:D10)</f>
        <v>271005.3</v>
      </c>
      <c r="F10" s="39">
        <v>569712.9</v>
      </c>
      <c r="G10" s="39">
        <v>69528.899999999994</v>
      </c>
      <c r="H10" s="39">
        <v>19191.7</v>
      </c>
      <c r="I10" s="39">
        <v>0</v>
      </c>
      <c r="J10" s="39">
        <v>24275</v>
      </c>
      <c r="K10" s="39">
        <v>31514.3</v>
      </c>
      <c r="L10" s="39">
        <v>4000</v>
      </c>
      <c r="M10" s="49">
        <v>3647.7</v>
      </c>
      <c r="N10" s="39">
        <v>28769.7</v>
      </c>
      <c r="O10" s="41">
        <f>SUM(F10:N10)</f>
        <v>750640.2</v>
      </c>
      <c r="P10" s="42">
        <f>E10+O10</f>
        <v>1021645.5</v>
      </c>
      <c r="Q10" s="112"/>
    </row>
    <row r="11" spans="1:17" ht="12.75" customHeight="1" thickBot="1" x14ac:dyDescent="0.25">
      <c r="A11" s="108"/>
      <c r="B11" s="43"/>
      <c r="C11" s="44"/>
      <c r="D11" s="44"/>
      <c r="E11" s="45"/>
      <c r="F11" s="46"/>
      <c r="G11" s="46"/>
      <c r="H11" s="46"/>
      <c r="I11" s="46"/>
      <c r="J11" s="46"/>
      <c r="K11" s="44"/>
      <c r="L11" s="44"/>
      <c r="M11" s="44"/>
      <c r="N11" s="46"/>
      <c r="O11" s="41"/>
      <c r="P11" s="42"/>
      <c r="Q11" s="112"/>
    </row>
    <row r="12" spans="1:17" ht="36" customHeight="1" thickBot="1" x14ac:dyDescent="0.25">
      <c r="A12" s="14" t="s">
        <v>2</v>
      </c>
      <c r="B12" s="64">
        <f>B10*E12/E10</f>
        <v>0.20476916895341876</v>
      </c>
      <c r="C12" s="64">
        <f>C10*E12/E10</f>
        <v>5.5462486743200055E-2</v>
      </c>
      <c r="D12" s="64">
        <f>D10*E12/E10</f>
        <v>5.0318823897330328E-3</v>
      </c>
      <c r="E12" s="74">
        <f>E10/P10</f>
        <v>0.26526353808635184</v>
      </c>
      <c r="F12" s="65">
        <f>F10*O12/O10</f>
        <v>0.55764245034114079</v>
      </c>
      <c r="G12" s="65">
        <f>G10*O12/O10</f>
        <v>6.8055798219636837E-2</v>
      </c>
      <c r="H12" s="65">
        <f>H10*O12/O10</f>
        <v>1.8785087390880691E-2</v>
      </c>
      <c r="I12" s="65">
        <f>I10*O12/O10</f>
        <v>0</v>
      </c>
      <c r="J12" s="65">
        <f>J10*O12/O10</f>
        <v>2.3760688027304969E-2</v>
      </c>
      <c r="K12" s="65">
        <f>K10*O12/O10</f>
        <v>3.0846609709532315E-2</v>
      </c>
      <c r="L12" s="65">
        <f>L10*O12/O10</f>
        <v>3.915252404087328E-3</v>
      </c>
      <c r="M12" s="65">
        <f>M10*O12/O10</f>
        <v>3.5704165485973358E-3</v>
      </c>
      <c r="N12" s="65">
        <f>N10*O12/O10</f>
        <v>2.8160159272467799E-2</v>
      </c>
      <c r="O12" s="73">
        <f>O10/P10</f>
        <v>0.73473646191364805</v>
      </c>
      <c r="P12" s="58">
        <f>P10/P10</f>
        <v>1</v>
      </c>
      <c r="Q12" s="112"/>
    </row>
    <row r="13" spans="1:17" ht="12.75" customHeight="1" x14ac:dyDescent="0.2">
      <c r="A13" s="103" t="s">
        <v>8</v>
      </c>
      <c r="B13" s="47"/>
      <c r="C13" s="12"/>
      <c r="D13" s="12"/>
      <c r="E13" s="22"/>
      <c r="F13" s="13"/>
      <c r="G13" s="13"/>
      <c r="H13" s="13"/>
      <c r="I13" s="13"/>
      <c r="J13" s="13"/>
      <c r="K13" s="12"/>
      <c r="L13" s="12"/>
      <c r="M13" s="12"/>
      <c r="N13" s="13"/>
      <c r="O13" s="36"/>
      <c r="P13" s="37"/>
      <c r="Q13" s="112"/>
    </row>
    <row r="14" spans="1:17" ht="12.75" customHeight="1" x14ac:dyDescent="0.2">
      <c r="A14" s="104"/>
      <c r="B14" s="38">
        <v>91484.800000000003</v>
      </c>
      <c r="C14" s="49">
        <v>36415.1</v>
      </c>
      <c r="D14" s="49">
        <v>0</v>
      </c>
      <c r="E14" s="76">
        <f>SUM(B14:D14)</f>
        <v>127899.9</v>
      </c>
      <c r="F14" s="48">
        <v>212077.7</v>
      </c>
      <c r="G14" s="49">
        <v>23489.8</v>
      </c>
      <c r="H14" s="39">
        <v>4249.5</v>
      </c>
      <c r="I14" s="39">
        <v>462.6</v>
      </c>
      <c r="J14" s="39">
        <v>15687.6</v>
      </c>
      <c r="K14" s="39">
        <v>0</v>
      </c>
      <c r="L14" s="49">
        <v>4100</v>
      </c>
      <c r="M14" s="39">
        <v>2196.1</v>
      </c>
      <c r="N14" s="39">
        <v>18744.5</v>
      </c>
      <c r="O14" s="50">
        <f>SUM(F14:N14)</f>
        <v>281007.8</v>
      </c>
      <c r="P14" s="42">
        <f>E14+O14</f>
        <v>408907.69999999995</v>
      </c>
      <c r="Q14" s="112"/>
    </row>
    <row r="15" spans="1:17" ht="12.75" customHeight="1" thickBot="1" x14ac:dyDescent="0.25">
      <c r="A15" s="105"/>
      <c r="B15" s="47"/>
      <c r="C15" s="12"/>
      <c r="D15" s="12"/>
      <c r="E15" s="22"/>
      <c r="F15" s="13"/>
      <c r="G15" s="13"/>
      <c r="H15" s="13"/>
      <c r="I15" s="13"/>
      <c r="J15" s="13"/>
      <c r="K15" s="12"/>
      <c r="L15" s="12"/>
      <c r="M15" s="12"/>
      <c r="N15" s="13"/>
      <c r="O15" s="51"/>
      <c r="P15" s="52"/>
      <c r="Q15" s="112"/>
    </row>
    <row r="16" spans="1:17" ht="36.75" thickBot="1" x14ac:dyDescent="0.25">
      <c r="A16" s="14" t="s">
        <v>2</v>
      </c>
      <c r="B16" s="17">
        <f>B14*E16/E14</f>
        <v>0.2237297072175457</v>
      </c>
      <c r="C16" s="17">
        <f>C14*E16/E14</f>
        <v>8.9054571483980383E-2</v>
      </c>
      <c r="D16" s="17">
        <f>D14*E16/E14</f>
        <v>0</v>
      </c>
      <c r="E16" s="53">
        <f>E14/P14</f>
        <v>0.31278427870152609</v>
      </c>
      <c r="F16" s="18">
        <f>F14*O16/O14</f>
        <v>0.51864442758108986</v>
      </c>
      <c r="G16" s="18">
        <f>G14*O16/O14</f>
        <v>5.7445237641648716E-2</v>
      </c>
      <c r="H16" s="18">
        <f>H14*O16/O14</f>
        <v>1.0392320809806224E-2</v>
      </c>
      <c r="I16" s="18">
        <f>I14*O16/O14</f>
        <v>1.131306649397896E-3</v>
      </c>
      <c r="J16" s="18">
        <f>J14*O16/O14</f>
        <v>3.8364648061163929E-2</v>
      </c>
      <c r="K16" s="18">
        <f>K14*O16/O14</f>
        <v>0</v>
      </c>
      <c r="L16" s="18">
        <f>L14*O16/O14</f>
        <v>1.0026712629769506E-2</v>
      </c>
      <c r="M16" s="18">
        <f>M14*O16/O14</f>
        <v>5.3706496600577592E-3</v>
      </c>
      <c r="N16" s="18">
        <f>N14*O16/O14</f>
        <v>4.5840418265540119E-2</v>
      </c>
      <c r="O16" s="75">
        <f>O14/P14</f>
        <v>0.68721572129847397</v>
      </c>
      <c r="P16" s="59">
        <f>P14/P14</f>
        <v>1</v>
      </c>
      <c r="Q16" s="112"/>
    </row>
    <row r="17" spans="1:17" ht="12.75" customHeight="1" x14ac:dyDescent="0.2">
      <c r="A17" s="106" t="s">
        <v>9</v>
      </c>
      <c r="B17" s="77"/>
      <c r="C17" s="78"/>
      <c r="D17" s="78"/>
      <c r="E17" s="35"/>
      <c r="F17" s="78"/>
      <c r="G17" s="78"/>
      <c r="H17" s="78"/>
      <c r="I17" s="78"/>
      <c r="J17" s="78"/>
      <c r="K17" s="78"/>
      <c r="L17" s="78"/>
      <c r="M17" s="79"/>
      <c r="N17" s="80"/>
      <c r="O17" s="36"/>
      <c r="P17" s="37"/>
      <c r="Q17" s="112"/>
    </row>
    <row r="18" spans="1:17" ht="12.75" customHeight="1" x14ac:dyDescent="0.2">
      <c r="A18" s="107"/>
      <c r="B18" s="81">
        <f>B10+B14</f>
        <v>300686.3</v>
      </c>
      <c r="C18" s="81">
        <f>C10+C14</f>
        <v>93078.1</v>
      </c>
      <c r="D18" s="81">
        <f>D10+D14</f>
        <v>5140.8</v>
      </c>
      <c r="E18" s="40">
        <f>SUM(B18:D18)</f>
        <v>398905.2</v>
      </c>
      <c r="F18" s="40">
        <f t="shared" ref="F18:L18" si="0">F10+F14</f>
        <v>781790.60000000009</v>
      </c>
      <c r="G18" s="40">
        <f t="shared" si="0"/>
        <v>93018.7</v>
      </c>
      <c r="H18" s="40">
        <f t="shared" si="0"/>
        <v>23441.200000000001</v>
      </c>
      <c r="I18" s="40">
        <f t="shared" si="0"/>
        <v>462.6</v>
      </c>
      <c r="J18" s="40">
        <f t="shared" si="0"/>
        <v>39962.6</v>
      </c>
      <c r="K18" s="40">
        <f t="shared" si="0"/>
        <v>31514.3</v>
      </c>
      <c r="L18" s="40">
        <f t="shared" si="0"/>
        <v>8100</v>
      </c>
      <c r="M18" s="45">
        <f>M10+M14</f>
        <v>5843.7999999999993</v>
      </c>
      <c r="N18" s="82">
        <f>N10+N14</f>
        <v>47514.2</v>
      </c>
      <c r="O18" s="41">
        <f>SUM(F18:N18)</f>
        <v>1031648</v>
      </c>
      <c r="P18" s="42">
        <f>E18+O18</f>
        <v>1430553.2</v>
      </c>
      <c r="Q18" s="112"/>
    </row>
    <row r="19" spans="1:17" ht="12.75" customHeight="1" thickBot="1" x14ac:dyDescent="0.25">
      <c r="A19" s="108"/>
      <c r="B19" s="83"/>
      <c r="C19" s="84"/>
      <c r="D19" s="84"/>
      <c r="E19" s="54"/>
      <c r="F19" s="85"/>
      <c r="G19" s="85"/>
      <c r="H19" s="85"/>
      <c r="I19" s="85"/>
      <c r="J19" s="85"/>
      <c r="K19" s="84"/>
      <c r="L19" s="84"/>
      <c r="M19" s="84"/>
      <c r="N19" s="86"/>
      <c r="O19" s="55"/>
      <c r="P19" s="52"/>
      <c r="Q19" s="112"/>
    </row>
    <row r="20" spans="1:17" ht="36" hidden="1" customHeight="1" thickBot="1" x14ac:dyDescent="0.25">
      <c r="A20" s="14" t="s">
        <v>2</v>
      </c>
      <c r="B20" s="17">
        <f>B18/Q9</f>
        <v>0.2101888276507298</v>
      </c>
      <c r="C20" s="18">
        <f>C18/Q9</f>
        <v>6.5064410047805291E-2</v>
      </c>
      <c r="D20" s="18">
        <f>D18/Q9</f>
        <v>3.5935748492261599E-3</v>
      </c>
      <c r="E20" s="53">
        <f>E18/Q9</f>
        <v>0.27884681254776128</v>
      </c>
      <c r="F20" s="34" t="e">
        <f>F18/R9</f>
        <v>#DIV/0!</v>
      </c>
      <c r="G20" s="34" t="e">
        <f>G18/R9</f>
        <v>#DIV/0!</v>
      </c>
      <c r="H20" s="34" t="e">
        <f>H18/R9</f>
        <v>#DIV/0!</v>
      </c>
      <c r="I20" s="34" t="e">
        <f>I18/R9</f>
        <v>#DIV/0!</v>
      </c>
      <c r="J20" s="34" t="e">
        <f>J18/R9</f>
        <v>#DIV/0!</v>
      </c>
      <c r="K20" s="18" t="e">
        <f>K18/R9</f>
        <v>#DIV/0!</v>
      </c>
      <c r="L20" s="34" t="e">
        <f>L18/R9</f>
        <v>#DIV/0!</v>
      </c>
      <c r="M20" s="71"/>
      <c r="N20" s="71"/>
      <c r="O20" s="19">
        <f>O18/Q9</f>
        <v>0.72115318745223878</v>
      </c>
      <c r="P20" s="21">
        <f>P18/Q9</f>
        <v>1</v>
      </c>
      <c r="Q20" s="113"/>
    </row>
    <row r="21" spans="1:17" ht="64.5" customHeight="1" x14ac:dyDescent="0.2">
      <c r="A21" s="15" t="s">
        <v>11</v>
      </c>
      <c r="B21" s="66">
        <f>B18/E18</f>
        <v>0.75377884269244921</v>
      </c>
      <c r="C21" s="67">
        <f>C18/E18</f>
        <v>0.23333388484281478</v>
      </c>
      <c r="D21" s="67">
        <f>D18/E18</f>
        <v>1.2887272464735982E-2</v>
      </c>
      <c r="E21" s="60">
        <f>E18/E18</f>
        <v>1</v>
      </c>
      <c r="F21" s="67" t="s">
        <v>13</v>
      </c>
      <c r="G21" s="67" t="s">
        <v>13</v>
      </c>
      <c r="H21" s="67" t="s">
        <v>13</v>
      </c>
      <c r="I21" s="67" t="s">
        <v>13</v>
      </c>
      <c r="J21" s="67" t="s">
        <v>13</v>
      </c>
      <c r="K21" s="67" t="s">
        <v>13</v>
      </c>
      <c r="L21" s="67" t="s">
        <v>13</v>
      </c>
      <c r="M21" s="67"/>
      <c r="N21" s="67"/>
      <c r="O21" s="61" t="s">
        <v>13</v>
      </c>
      <c r="P21" s="56"/>
    </row>
    <row r="22" spans="1:17" ht="105.75" customHeight="1" thickBot="1" x14ac:dyDescent="0.25">
      <c r="A22" s="16" t="s">
        <v>12</v>
      </c>
      <c r="B22" s="68" t="s">
        <v>13</v>
      </c>
      <c r="C22" s="69" t="s">
        <v>13</v>
      </c>
      <c r="D22" s="69" t="s">
        <v>13</v>
      </c>
      <c r="E22" s="62" t="s">
        <v>13</v>
      </c>
      <c r="F22" s="69">
        <f>F18/O18</f>
        <v>0.75780750798722052</v>
      </c>
      <c r="G22" s="69">
        <f>G18/O18</f>
        <v>9.0165153230559264E-2</v>
      </c>
      <c r="H22" s="69">
        <f>H18/O18</f>
        <v>2.2722091255932258E-2</v>
      </c>
      <c r="I22" s="69">
        <f>I18/O18</f>
        <v>4.4840875957690996E-4</v>
      </c>
      <c r="J22" s="69">
        <f>J18/O18</f>
        <v>3.8736662117311332E-2</v>
      </c>
      <c r="K22" s="69">
        <f>K18/O18</f>
        <v>3.0547531716244299E-2</v>
      </c>
      <c r="L22" s="69">
        <f>L18/O18</f>
        <v>7.8515152455100965E-3</v>
      </c>
      <c r="M22" s="69">
        <f>M18/O18</f>
        <v>5.6645289866310983E-3</v>
      </c>
      <c r="N22" s="69">
        <f>N18/O18</f>
        <v>4.6056600701014298E-2</v>
      </c>
      <c r="O22" s="63">
        <f>O18/O18</f>
        <v>1</v>
      </c>
      <c r="P22" s="57"/>
    </row>
  </sheetData>
  <mergeCells count="13">
    <mergeCell ref="A13:A15"/>
    <mergeCell ref="A9:A11"/>
    <mergeCell ref="A6:A7"/>
    <mergeCell ref="Q9:Q20"/>
    <mergeCell ref="Q6:Q7"/>
    <mergeCell ref="P6:P7"/>
    <mergeCell ref="A17:A19"/>
    <mergeCell ref="O1:P1"/>
    <mergeCell ref="A2:P2"/>
    <mergeCell ref="A3:P3"/>
    <mergeCell ref="B6:E6"/>
    <mergeCell ref="A4:P4"/>
    <mergeCell ref="F6:O6"/>
  </mergeCells>
  <phoneticPr fontId="2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4" zoomScale="80" zoomScaleNormal="80" workbookViewId="0">
      <selection activeCell="R7" sqref="R7"/>
    </sheetView>
  </sheetViews>
  <sheetFormatPr defaultRowHeight="12.75" x14ac:dyDescent="0.2"/>
  <cols>
    <col min="1" max="1" width="14" customWidth="1"/>
    <col min="2" max="2" width="14.7109375" customWidth="1"/>
    <col min="3" max="3" width="11" customWidth="1"/>
    <col min="4" max="8" width="14" customWidth="1"/>
    <col min="9" max="9" width="10.85546875" customWidth="1"/>
    <col min="10" max="10" width="10.28515625" bestFit="1" customWidth="1"/>
    <col min="11" max="14" width="10.28515625" customWidth="1"/>
    <col min="15" max="15" width="10.28515625" bestFit="1" customWidth="1"/>
    <col min="16" max="16" width="11.5703125" bestFit="1" customWidth="1"/>
    <col min="17" max="17" width="9.28515625" bestFit="1" customWidth="1"/>
    <col min="18" max="18" width="9.28515625" customWidth="1"/>
    <col min="19" max="19" width="9.7109375" customWidth="1"/>
    <col min="20" max="20" width="12.85546875" customWidth="1"/>
    <col min="21" max="21" width="12.42578125" customWidth="1"/>
    <col min="22" max="22" width="12.42578125" hidden="1" customWidth="1"/>
  </cols>
  <sheetData>
    <row r="1" spans="1:22" x14ac:dyDescent="0.2">
      <c r="T1" s="98"/>
      <c r="U1" s="98"/>
      <c r="V1" s="2"/>
    </row>
    <row r="2" spans="1:22" ht="15.75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3"/>
    </row>
    <row r="3" spans="1:22" ht="15.75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3"/>
    </row>
    <row r="4" spans="1:22" ht="15.75" x14ac:dyDescent="0.25">
      <c r="A4" s="99" t="s">
        <v>33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3"/>
    </row>
    <row r="5" spans="1:22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4" t="s">
        <v>10</v>
      </c>
      <c r="V5" s="6"/>
    </row>
    <row r="6" spans="1:22" ht="12.75" customHeight="1" x14ac:dyDescent="0.2">
      <c r="A6" s="109">
        <v>2021</v>
      </c>
      <c r="B6" s="100" t="s">
        <v>7</v>
      </c>
      <c r="C6" s="101"/>
      <c r="D6" s="101"/>
      <c r="E6" s="101"/>
      <c r="F6" s="101"/>
      <c r="G6" s="101"/>
      <c r="H6" s="101"/>
      <c r="I6" s="102"/>
      <c r="J6" s="100" t="s">
        <v>3</v>
      </c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116" t="s">
        <v>1</v>
      </c>
      <c r="V6" s="114" t="s">
        <v>5</v>
      </c>
    </row>
    <row r="7" spans="1:22" ht="162.75" customHeight="1" x14ac:dyDescent="0.2">
      <c r="A7" s="110"/>
      <c r="B7" s="7" t="s">
        <v>4</v>
      </c>
      <c r="C7" s="7" t="s">
        <v>17</v>
      </c>
      <c r="D7" s="7" t="s">
        <v>30</v>
      </c>
      <c r="E7" s="95" t="s">
        <v>34</v>
      </c>
      <c r="F7" s="7" t="s">
        <v>35</v>
      </c>
      <c r="G7" s="7" t="s">
        <v>36</v>
      </c>
      <c r="H7" s="7" t="s">
        <v>38</v>
      </c>
      <c r="I7" s="96" t="s">
        <v>14</v>
      </c>
      <c r="J7" s="31" t="s">
        <v>23</v>
      </c>
      <c r="K7" s="31" t="s">
        <v>24</v>
      </c>
      <c r="L7" s="31" t="s">
        <v>25</v>
      </c>
      <c r="M7" s="30" t="s">
        <v>39</v>
      </c>
      <c r="N7" s="94" t="s">
        <v>37</v>
      </c>
      <c r="O7" s="94" t="s">
        <v>32</v>
      </c>
      <c r="P7" s="30" t="s">
        <v>40</v>
      </c>
      <c r="Q7" s="30" t="s">
        <v>31</v>
      </c>
      <c r="R7" s="30" t="s">
        <v>29</v>
      </c>
      <c r="S7" s="30" t="s">
        <v>41</v>
      </c>
      <c r="T7" s="97" t="s">
        <v>6</v>
      </c>
      <c r="U7" s="117"/>
      <c r="V7" s="115"/>
    </row>
    <row r="8" spans="1:22" ht="12.75" customHeight="1" thickBot="1" x14ac:dyDescent="0.25">
      <c r="A8" s="8">
        <v>1</v>
      </c>
      <c r="B8" s="24">
        <v>2</v>
      </c>
      <c r="C8" s="26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7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0">
        <v>20</v>
      </c>
      <c r="U8" s="23">
        <v>21</v>
      </c>
      <c r="V8" s="9">
        <v>16</v>
      </c>
    </row>
    <row r="9" spans="1:22" ht="12.75" customHeight="1" x14ac:dyDescent="0.2">
      <c r="A9" s="106" t="s">
        <v>15</v>
      </c>
      <c r="B9" s="10"/>
      <c r="C9" s="11"/>
      <c r="D9" s="11"/>
      <c r="E9" s="11"/>
      <c r="F9" s="11"/>
      <c r="G9" s="11"/>
      <c r="H9" s="11"/>
      <c r="I9" s="35"/>
      <c r="J9" s="11"/>
      <c r="K9" s="11"/>
      <c r="L9" s="11"/>
      <c r="M9" s="11"/>
      <c r="N9" s="11"/>
      <c r="O9" s="11"/>
      <c r="P9" s="11"/>
      <c r="Q9" s="70"/>
      <c r="R9" s="11"/>
      <c r="S9" s="87"/>
      <c r="T9" s="36"/>
      <c r="U9" s="37"/>
      <c r="V9" s="111">
        <f>U10+U14</f>
        <v>1576891.5599999998</v>
      </c>
    </row>
    <row r="10" spans="1:22" ht="12.75" customHeight="1" x14ac:dyDescent="0.2">
      <c r="A10" s="107"/>
      <c r="B10" s="38">
        <v>172122.1</v>
      </c>
      <c r="C10" s="39">
        <v>51272.7</v>
      </c>
      <c r="D10" s="39">
        <v>403.36</v>
      </c>
      <c r="E10" s="39">
        <v>0</v>
      </c>
      <c r="F10" s="39">
        <v>11</v>
      </c>
      <c r="G10" s="39">
        <v>0</v>
      </c>
      <c r="H10" s="39">
        <v>16504</v>
      </c>
      <c r="I10" s="40">
        <f>SUM(B10:H10)</f>
        <v>240313.15999999997</v>
      </c>
      <c r="J10" s="39">
        <v>571018.80000000005</v>
      </c>
      <c r="K10" s="39">
        <v>100596.4</v>
      </c>
      <c r="L10" s="39">
        <v>9628.5</v>
      </c>
      <c r="M10" s="39">
        <v>29715.9</v>
      </c>
      <c r="N10" s="39">
        <v>600</v>
      </c>
      <c r="O10" s="39">
        <v>43.7</v>
      </c>
      <c r="P10" s="39">
        <v>2902.6</v>
      </c>
      <c r="Q10" s="49">
        <v>1047.4000000000001</v>
      </c>
      <c r="R10" s="39">
        <v>22334.2</v>
      </c>
      <c r="S10" s="88">
        <v>4140.2</v>
      </c>
      <c r="T10" s="41">
        <f>SUM(J10:S10)</f>
        <v>742027.7</v>
      </c>
      <c r="U10" s="42">
        <f>I10+T10</f>
        <v>982340.85999999987</v>
      </c>
      <c r="V10" s="112"/>
    </row>
    <row r="11" spans="1:22" ht="12.75" customHeight="1" thickBot="1" x14ac:dyDescent="0.25">
      <c r="A11" s="108"/>
      <c r="B11" s="43"/>
      <c r="C11" s="44"/>
      <c r="D11" s="44"/>
      <c r="E11" s="44"/>
      <c r="F11" s="44"/>
      <c r="G11" s="44"/>
      <c r="H11" s="44"/>
      <c r="I11" s="45"/>
      <c r="J11" s="46"/>
      <c r="K11" s="46"/>
      <c r="L11" s="46"/>
      <c r="M11" s="46"/>
      <c r="N11" s="46"/>
      <c r="O11" s="44"/>
      <c r="P11" s="44"/>
      <c r="Q11" s="44"/>
      <c r="R11" s="46"/>
      <c r="S11" s="89"/>
      <c r="T11" s="41"/>
      <c r="U11" s="42"/>
      <c r="V11" s="112"/>
    </row>
    <row r="12" spans="1:22" ht="36" customHeight="1" thickBot="1" x14ac:dyDescent="0.25">
      <c r="A12" s="14" t="s">
        <v>2</v>
      </c>
      <c r="B12" s="64">
        <f>B10*I12/I10</f>
        <v>0.17521626861779935</v>
      </c>
      <c r="C12" s="64">
        <f>C10*I12/I10</f>
        <v>5.2194408364526344E-2</v>
      </c>
      <c r="D12" s="64">
        <f>D10*I12/I10</f>
        <v>4.1061103780209253E-4</v>
      </c>
      <c r="E12" s="64">
        <f>E10*I12/I10</f>
        <v>0</v>
      </c>
      <c r="F12" s="64">
        <f>F10*I12/I10</f>
        <v>1.1197742502536239E-5</v>
      </c>
      <c r="G12" s="64">
        <f>G10*I12/I10</f>
        <v>0</v>
      </c>
      <c r="H12" s="64">
        <f>H10*I12/I10</f>
        <v>1.6800685660168919E-2</v>
      </c>
      <c r="I12" s="74">
        <f>I10/U10</f>
        <v>0.24463317142279922</v>
      </c>
      <c r="J12" s="65">
        <f>J10*T12/T10</f>
        <v>0.58128377150065824</v>
      </c>
      <c r="K12" s="65">
        <f>K10*T12/T10</f>
        <v>0.10240478035292148</v>
      </c>
      <c r="L12" s="65">
        <f>L10*T12/T10</f>
        <v>9.801587607788197E-3</v>
      </c>
      <c r="M12" s="65">
        <f>M10*T12/T10</f>
        <v>3.0250090584646967E-2</v>
      </c>
      <c r="N12" s="65">
        <f>N10*T12/T10</f>
        <v>6.1078595468379488E-4</v>
      </c>
      <c r="O12" s="65">
        <f>O10*T12/T10</f>
        <v>4.4485577032803062E-5</v>
      </c>
      <c r="P12" s="65">
        <f>P10*T12/T10</f>
        <v>2.9547788534419715E-3</v>
      </c>
      <c r="Q12" s="65">
        <f>Q10*T12/T10</f>
        <v>1.0662286815596781E-3</v>
      </c>
      <c r="R12" s="65">
        <f>R10*T12/T10</f>
        <v>2.2735692781831355E-2</v>
      </c>
      <c r="S12" s="65">
        <f>S10*T12/T10</f>
        <v>4.2146266826364126E-3</v>
      </c>
      <c r="T12" s="73">
        <f>T10/U10</f>
        <v>0.75536682857720083</v>
      </c>
      <c r="U12" s="58">
        <f>U10/U10</f>
        <v>1</v>
      </c>
      <c r="V12" s="112"/>
    </row>
    <row r="13" spans="1:22" ht="12.75" customHeight="1" x14ac:dyDescent="0.2">
      <c r="A13" s="103" t="s">
        <v>8</v>
      </c>
      <c r="B13" s="47"/>
      <c r="C13" s="12"/>
      <c r="D13" s="12"/>
      <c r="E13" s="12"/>
      <c r="F13" s="12"/>
      <c r="G13" s="12"/>
      <c r="H13" s="12"/>
      <c r="I13" s="22"/>
      <c r="J13" s="13"/>
      <c r="K13" s="13"/>
      <c r="L13" s="13"/>
      <c r="M13" s="13"/>
      <c r="N13" s="13"/>
      <c r="O13" s="12"/>
      <c r="P13" s="12"/>
      <c r="Q13" s="12"/>
      <c r="R13" s="13"/>
      <c r="S13" s="91"/>
      <c r="T13" s="36"/>
      <c r="U13" s="37"/>
      <c r="V13" s="112"/>
    </row>
    <row r="14" spans="1:22" ht="12.75" customHeight="1" x14ac:dyDescent="0.2">
      <c r="A14" s="104"/>
      <c r="B14" s="38">
        <v>127498.1</v>
      </c>
      <c r="C14" s="49">
        <v>44228.1</v>
      </c>
      <c r="D14" s="49">
        <v>88.8</v>
      </c>
      <c r="E14" s="48">
        <v>107416</v>
      </c>
      <c r="F14" s="48">
        <v>104.3</v>
      </c>
      <c r="G14" s="48">
        <v>0</v>
      </c>
      <c r="H14" s="48">
        <v>0</v>
      </c>
      <c r="I14" s="76">
        <f>SUM(B14:H14)</f>
        <v>279335.3</v>
      </c>
      <c r="J14" s="48">
        <v>245615.3</v>
      </c>
      <c r="K14" s="49">
        <v>33069.199999999997</v>
      </c>
      <c r="L14" s="39">
        <v>3922.3</v>
      </c>
      <c r="M14" s="39">
        <v>13621</v>
      </c>
      <c r="N14" s="39">
        <v>0</v>
      </c>
      <c r="O14" s="39">
        <v>0</v>
      </c>
      <c r="P14" s="49">
        <v>3582.9</v>
      </c>
      <c r="Q14" s="39">
        <v>1171.3</v>
      </c>
      <c r="R14" s="39">
        <v>13897.4</v>
      </c>
      <c r="S14" s="88">
        <v>336</v>
      </c>
      <c r="T14" s="50">
        <f>SUM(J14:S14)</f>
        <v>315215.40000000002</v>
      </c>
      <c r="U14" s="42">
        <f>I14+T14</f>
        <v>594550.69999999995</v>
      </c>
      <c r="V14" s="112"/>
    </row>
    <row r="15" spans="1:22" ht="12.75" customHeight="1" thickBot="1" x14ac:dyDescent="0.25">
      <c r="A15" s="105"/>
      <c r="B15" s="47"/>
      <c r="C15" s="12"/>
      <c r="D15" s="12"/>
      <c r="E15" s="12"/>
      <c r="F15" s="12"/>
      <c r="G15" s="12"/>
      <c r="H15" s="12"/>
      <c r="I15" s="22"/>
      <c r="J15" s="13"/>
      <c r="K15" s="13"/>
      <c r="L15" s="13"/>
      <c r="M15" s="13"/>
      <c r="N15" s="13"/>
      <c r="O15" s="12"/>
      <c r="P15" s="12"/>
      <c r="Q15" s="12"/>
      <c r="R15" s="13"/>
      <c r="S15" s="91"/>
      <c r="T15" s="51"/>
      <c r="U15" s="52"/>
      <c r="V15" s="112"/>
    </row>
    <row r="16" spans="1:22" ht="36.75" thickBot="1" x14ac:dyDescent="0.25">
      <c r="A16" s="14" t="s">
        <v>2</v>
      </c>
      <c r="B16" s="17">
        <f>B14*I16/I14</f>
        <v>0.21444445360168615</v>
      </c>
      <c r="C16" s="17">
        <f>C14*I16/I14</f>
        <v>7.438911433457232E-2</v>
      </c>
      <c r="D16" s="17">
        <f>D14*I16/I14</f>
        <v>1.4935648044817708E-4</v>
      </c>
      <c r="E16" s="17">
        <f>E14*I16/I14</f>
        <v>0.18066751918717783</v>
      </c>
      <c r="F16" s="17">
        <f>F14*I16/I14</f>
        <v>1.7542658683271251E-4</v>
      </c>
      <c r="G16" s="17">
        <f>G14*I16/I14</f>
        <v>0</v>
      </c>
      <c r="H16" s="17">
        <f>H14*I16/I14</f>
        <v>0</v>
      </c>
      <c r="I16" s="53">
        <f>I14/U14</f>
        <v>0.46982587019071714</v>
      </c>
      <c r="J16" s="18">
        <f>J14*T16/T14</f>
        <v>0.41311077423674714</v>
      </c>
      <c r="K16" s="18">
        <f>K14*T16/T14</f>
        <v>5.5620487874288936E-2</v>
      </c>
      <c r="L16" s="18">
        <f>L14*T16/T14</f>
        <v>6.5970824691653721E-3</v>
      </c>
      <c r="M16" s="18">
        <f>M14*T16/T14</f>
        <v>2.2909736713790766E-2</v>
      </c>
      <c r="N16" s="18">
        <f>N14*T16/T14</f>
        <v>0</v>
      </c>
      <c r="O16" s="18">
        <f>O14*T16/T14</f>
        <v>0</v>
      </c>
      <c r="P16" s="18">
        <f>P14*T16/T14</f>
        <v>6.0262312364614155E-3</v>
      </c>
      <c r="Q16" s="18">
        <f>Q14*T16/T14</f>
        <v>1.9700590714971824E-3</v>
      </c>
      <c r="R16" s="18">
        <f>R14*T16/T14</f>
        <v>2.3374625578609191E-2</v>
      </c>
      <c r="S16" s="18">
        <f>S14*T16/T14</f>
        <v>5.6513262872283224E-4</v>
      </c>
      <c r="T16" s="75">
        <f>T14/U14</f>
        <v>0.53017412980928291</v>
      </c>
      <c r="U16" s="59">
        <f>U14/U14</f>
        <v>1</v>
      </c>
      <c r="V16" s="112"/>
    </row>
    <row r="17" spans="1:22" ht="12.75" customHeight="1" x14ac:dyDescent="0.2">
      <c r="A17" s="106" t="s">
        <v>9</v>
      </c>
      <c r="B17" s="77"/>
      <c r="C17" s="78"/>
      <c r="D17" s="78"/>
      <c r="E17" s="78"/>
      <c r="F17" s="78"/>
      <c r="G17" s="78"/>
      <c r="H17" s="78"/>
      <c r="I17" s="35"/>
      <c r="J17" s="78"/>
      <c r="K17" s="78"/>
      <c r="L17" s="78"/>
      <c r="M17" s="78"/>
      <c r="N17" s="78"/>
      <c r="O17" s="78"/>
      <c r="P17" s="78"/>
      <c r="Q17" s="79"/>
      <c r="R17" s="80"/>
      <c r="S17" s="92"/>
      <c r="T17" s="36"/>
      <c r="U17" s="37"/>
      <c r="V17" s="112"/>
    </row>
    <row r="18" spans="1:22" ht="12.75" customHeight="1" x14ac:dyDescent="0.2">
      <c r="A18" s="107"/>
      <c r="B18" s="81">
        <f t="shared" ref="B18:H18" si="0">B10+B14</f>
        <v>299620.2</v>
      </c>
      <c r="C18" s="81">
        <f t="shared" si="0"/>
        <v>95500.799999999988</v>
      </c>
      <c r="D18" s="81">
        <f t="shared" si="0"/>
        <v>492.16</v>
      </c>
      <c r="E18" s="81">
        <f t="shared" si="0"/>
        <v>107416</v>
      </c>
      <c r="F18" s="81">
        <f t="shared" si="0"/>
        <v>115.3</v>
      </c>
      <c r="G18" s="81">
        <f t="shared" si="0"/>
        <v>0</v>
      </c>
      <c r="H18" s="81">
        <f t="shared" si="0"/>
        <v>16504</v>
      </c>
      <c r="I18" s="40">
        <f>SUM(B18:H18)</f>
        <v>519648.45999999996</v>
      </c>
      <c r="J18" s="40">
        <f t="shared" ref="J18:P18" si="1">J10+J14</f>
        <v>816634.10000000009</v>
      </c>
      <c r="K18" s="40">
        <f t="shared" si="1"/>
        <v>133665.59999999998</v>
      </c>
      <c r="L18" s="40">
        <f t="shared" si="1"/>
        <v>13550.8</v>
      </c>
      <c r="M18" s="40">
        <f t="shared" si="1"/>
        <v>43336.9</v>
      </c>
      <c r="N18" s="40">
        <f t="shared" si="1"/>
        <v>600</v>
      </c>
      <c r="O18" s="40">
        <f t="shared" si="1"/>
        <v>43.7</v>
      </c>
      <c r="P18" s="40">
        <f t="shared" si="1"/>
        <v>6485.5</v>
      </c>
      <c r="Q18" s="45">
        <f>Q10+Q14</f>
        <v>2218.6999999999998</v>
      </c>
      <c r="R18" s="82">
        <f>R10+R14</f>
        <v>36231.599999999999</v>
      </c>
      <c r="S18" s="82">
        <f>S10+S14</f>
        <v>4476.2</v>
      </c>
      <c r="T18" s="41">
        <f>SUM(J18:S18)</f>
        <v>1057243.1000000001</v>
      </c>
      <c r="U18" s="42">
        <f>I18+T18</f>
        <v>1576891.56</v>
      </c>
      <c r="V18" s="112"/>
    </row>
    <row r="19" spans="1:22" ht="12.75" customHeight="1" thickBot="1" x14ac:dyDescent="0.25">
      <c r="A19" s="108"/>
      <c r="B19" s="83"/>
      <c r="C19" s="84"/>
      <c r="D19" s="84"/>
      <c r="E19" s="84"/>
      <c r="F19" s="84"/>
      <c r="G19" s="84"/>
      <c r="H19" s="84"/>
      <c r="I19" s="54"/>
      <c r="J19" s="85"/>
      <c r="K19" s="85"/>
      <c r="L19" s="85"/>
      <c r="M19" s="85"/>
      <c r="N19" s="85"/>
      <c r="O19" s="84"/>
      <c r="P19" s="84"/>
      <c r="Q19" s="84"/>
      <c r="R19" s="86"/>
      <c r="S19" s="93"/>
      <c r="T19" s="55"/>
      <c r="U19" s="52"/>
      <c r="V19" s="112"/>
    </row>
    <row r="20" spans="1:22" ht="36" hidden="1" customHeight="1" x14ac:dyDescent="0.2">
      <c r="A20" s="14" t="s">
        <v>2</v>
      </c>
      <c r="B20" s="17">
        <f>B18/V9</f>
        <v>0.19000685120034511</v>
      </c>
      <c r="C20" s="18">
        <f>C18/V9</f>
        <v>6.0562693353498571E-2</v>
      </c>
      <c r="D20" s="18">
        <f>D18/V9</f>
        <v>3.1210770130572584E-4</v>
      </c>
      <c r="E20" s="18"/>
      <c r="F20" s="18"/>
      <c r="G20" s="18"/>
      <c r="H20" s="18"/>
      <c r="I20" s="53">
        <f>I18/V9</f>
        <v>0.32953975605018776</v>
      </c>
      <c r="J20" s="34" t="e">
        <f>J18/W9</f>
        <v>#DIV/0!</v>
      </c>
      <c r="K20" s="34" t="e">
        <f>K18/W9</f>
        <v>#DIV/0!</v>
      </c>
      <c r="L20" s="34" t="e">
        <f>L18/W9</f>
        <v>#DIV/0!</v>
      </c>
      <c r="M20" s="34" t="e">
        <f>M18/W9</f>
        <v>#DIV/0!</v>
      </c>
      <c r="N20" s="34" t="e">
        <f>N18/W9</f>
        <v>#DIV/0!</v>
      </c>
      <c r="O20" s="18" t="e">
        <f>O18/W9</f>
        <v>#DIV/0!</v>
      </c>
      <c r="P20" s="34" t="e">
        <f>P18/W9</f>
        <v>#DIV/0!</v>
      </c>
      <c r="Q20" s="71"/>
      <c r="R20" s="71"/>
      <c r="S20" s="90"/>
      <c r="T20" s="19">
        <f>T18/V9</f>
        <v>0.67046024394981241</v>
      </c>
      <c r="U20" s="21">
        <f>U18/V9</f>
        <v>1.0000000000000002</v>
      </c>
      <c r="V20" s="113"/>
    </row>
    <row r="21" spans="1:22" ht="81.75" customHeight="1" x14ac:dyDescent="0.2">
      <c r="A21" s="15" t="s">
        <v>11</v>
      </c>
      <c r="B21" s="66">
        <f>B18/I18</f>
        <v>0.57658248424329028</v>
      </c>
      <c r="C21" s="67">
        <f>C18/I18</f>
        <v>0.18377962671148876</v>
      </c>
      <c r="D21" s="67">
        <f>D18/I18</f>
        <v>9.471018157159555E-4</v>
      </c>
      <c r="E21" s="67">
        <f>E18/I18</f>
        <v>0.20670897398599047</v>
      </c>
      <c r="F21" s="67">
        <f>F18/I18</f>
        <v>2.2188076916460024E-4</v>
      </c>
      <c r="G21" s="67">
        <f>G18/I18</f>
        <v>0</v>
      </c>
      <c r="H21" s="67">
        <f>H18/I18</f>
        <v>3.1759932474350064E-2</v>
      </c>
      <c r="I21" s="60">
        <f>I18/I18</f>
        <v>1</v>
      </c>
      <c r="J21" s="67" t="s">
        <v>13</v>
      </c>
      <c r="K21" s="67" t="s">
        <v>13</v>
      </c>
      <c r="L21" s="67" t="s">
        <v>13</v>
      </c>
      <c r="M21" s="67" t="s">
        <v>13</v>
      </c>
      <c r="N21" s="67" t="s">
        <v>13</v>
      </c>
      <c r="O21" s="67" t="s">
        <v>13</v>
      </c>
      <c r="P21" s="67" t="s">
        <v>13</v>
      </c>
      <c r="Q21" s="67"/>
      <c r="R21" s="67"/>
      <c r="S21" s="67"/>
      <c r="T21" s="61" t="s">
        <v>13</v>
      </c>
      <c r="U21" s="56"/>
    </row>
    <row r="22" spans="1:22" ht="112.5" customHeight="1" thickBot="1" x14ac:dyDescent="0.25">
      <c r="A22" s="16" t="s">
        <v>12</v>
      </c>
      <c r="B22" s="68" t="s">
        <v>13</v>
      </c>
      <c r="C22" s="69" t="s">
        <v>13</v>
      </c>
      <c r="D22" s="69" t="s">
        <v>13</v>
      </c>
      <c r="E22" s="69"/>
      <c r="F22" s="69"/>
      <c r="G22" s="69"/>
      <c r="H22" s="69"/>
      <c r="I22" s="62" t="s">
        <v>13</v>
      </c>
      <c r="J22" s="69">
        <f>J18/T18</f>
        <v>0.77241847215649839</v>
      </c>
      <c r="K22" s="69">
        <f>K18/T18</f>
        <v>0.12642844394066036</v>
      </c>
      <c r="L22" s="69">
        <f>L18/T18</f>
        <v>1.2817108950628289E-2</v>
      </c>
      <c r="M22" s="69">
        <f>M18/T18</f>
        <v>4.0990477970487577E-2</v>
      </c>
      <c r="N22" s="69">
        <f>N18/T18</f>
        <v>5.6751375345935097E-4</v>
      </c>
      <c r="O22" s="69">
        <f>O18/T18</f>
        <v>4.1333918376956065E-5</v>
      </c>
      <c r="P22" s="69">
        <f>P18/T18</f>
        <v>6.1343507467677008E-3</v>
      </c>
      <c r="Q22" s="69">
        <f>Q18/T18</f>
        <v>2.0985712746671033E-3</v>
      </c>
      <c r="R22" s="69">
        <f>R18/T18</f>
        <v>3.4269885516396363E-2</v>
      </c>
      <c r="S22" s="69">
        <f>S18/T18</f>
        <v>4.233841772057911E-3</v>
      </c>
      <c r="T22" s="63">
        <f>T18/T18</f>
        <v>1</v>
      </c>
      <c r="U22" s="57"/>
    </row>
  </sheetData>
  <sheetProtection password="CF7A" sheet="1"/>
  <mergeCells count="13">
    <mergeCell ref="T1:U1"/>
    <mergeCell ref="A2:U2"/>
    <mergeCell ref="A3:U3"/>
    <mergeCell ref="A4:U4"/>
    <mergeCell ref="A6:A7"/>
    <mergeCell ref="B6:I6"/>
    <mergeCell ref="J6:T6"/>
    <mergeCell ref="U6:U7"/>
    <mergeCell ref="V6:V7"/>
    <mergeCell ref="A9:A11"/>
    <mergeCell ref="V9:V20"/>
    <mergeCell ref="A13:A15"/>
    <mergeCell ref="A17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Диаграмма1</vt:lpstr>
      <vt:lpstr>Диаграмма2</vt:lpstr>
      <vt:lpstr>Диаграмма3</vt:lpstr>
      <vt:lpstr>2019</vt:lpstr>
      <vt:lpstr>2021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 Ю. Гречкина</cp:lastModifiedBy>
  <cp:lastPrinted>2020-03-02T10:15:32Z</cp:lastPrinted>
  <dcterms:created xsi:type="dcterms:W3CDTF">2011-03-21T10:59:19Z</dcterms:created>
  <dcterms:modified xsi:type="dcterms:W3CDTF">2022-06-08T14:11:08Z</dcterms:modified>
</cp:coreProperties>
</file>